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</definedNames>
  <calcPr fullCalcOnLoad="1"/>
</workbook>
</file>

<file path=xl/sharedStrings.xml><?xml version="1.0" encoding="utf-8"?>
<sst xmlns="http://schemas.openxmlformats.org/spreadsheetml/2006/main" count="82" uniqueCount="73">
  <si>
    <t>Budgeted Revenue:</t>
  </si>
  <si>
    <t>State Aid</t>
  </si>
  <si>
    <t>Local Receipts</t>
  </si>
  <si>
    <t>Revolving Funds</t>
  </si>
  <si>
    <t>Total Revenue</t>
  </si>
  <si>
    <t>Budgeted Expenditures:</t>
  </si>
  <si>
    <t xml:space="preserve">Levy Limit </t>
  </si>
  <si>
    <t>Calculations</t>
  </si>
  <si>
    <t>General Government</t>
  </si>
  <si>
    <t>Public Safety</t>
  </si>
  <si>
    <t>Highways</t>
  </si>
  <si>
    <t>Health &amp; Sanitation</t>
  </si>
  <si>
    <t>MTRSD Debt Exclusion</t>
  </si>
  <si>
    <t>Recreation</t>
  </si>
  <si>
    <t>Human Services</t>
  </si>
  <si>
    <t>Education:</t>
  </si>
  <si>
    <t>Stabilization Fund Recap:</t>
  </si>
  <si>
    <t>MTRHS</t>
  </si>
  <si>
    <t>Beginning Balance</t>
  </si>
  <si>
    <t>F.C. Tech School</t>
  </si>
  <si>
    <t>Offset Receipts:</t>
  </si>
  <si>
    <t>State Charges</t>
  </si>
  <si>
    <t>Snow &amp; Ice Deficit</t>
  </si>
  <si>
    <t>Roof Repair/Replacement Account</t>
  </si>
  <si>
    <t>Overlay Reserve</t>
  </si>
  <si>
    <t>Total Expenditures</t>
  </si>
  <si>
    <t>Surplus (Shortfall)</t>
  </si>
  <si>
    <t>Roof Repair/Replace</t>
  </si>
  <si>
    <t>Transfer In</t>
  </si>
  <si>
    <t>Transfer Out</t>
  </si>
  <si>
    <t>Balance</t>
  </si>
  <si>
    <t>Vehicle Account</t>
  </si>
  <si>
    <t>Tree Maint &amp; Replace</t>
  </si>
  <si>
    <t xml:space="preserve">           Pratt Memorial Capital Project</t>
  </si>
  <si>
    <t xml:space="preserve">             Municipal Vehicle Replacement Account</t>
  </si>
  <si>
    <t>Special Articles from Free Cash:</t>
  </si>
  <si>
    <t>Xfer from Stabilization</t>
  </si>
  <si>
    <t>Est.</t>
  </si>
  <si>
    <t>Special Articles from Stabilization:</t>
  </si>
  <si>
    <t xml:space="preserve">Special Articles for Revolving Funds: </t>
  </si>
  <si>
    <t>Free Cash Beginning Balance</t>
  </si>
  <si>
    <t>Stabilization - Sub Accounts</t>
  </si>
  <si>
    <t>Free Cash Ending Balance</t>
  </si>
  <si>
    <t xml:space="preserve">Taxation Levy </t>
  </si>
  <si>
    <t>Post-Employment Benefits Liability Trust Fund</t>
  </si>
  <si>
    <t>Xfer from Free Cash for Capital Projects/Purchases</t>
  </si>
  <si>
    <t>Total from Free Cash</t>
  </si>
  <si>
    <t>Quintus Allen Trust Fund</t>
  </si>
  <si>
    <t>Unrestricted Stabilization Fund Balance</t>
  </si>
  <si>
    <t>Total Stabilization Fund</t>
  </si>
  <si>
    <t>Transfer Out (Art. 20)</t>
  </si>
  <si>
    <t>16 Levy Limit</t>
  </si>
  <si>
    <t>16 New Growth</t>
  </si>
  <si>
    <t>School Committee Stipends</t>
  </si>
  <si>
    <t>MTRHS Capital Debt (Article 7)</t>
  </si>
  <si>
    <t>250th Anniversary Celebration</t>
  </si>
  <si>
    <t>Highway Dump/Sander Body</t>
  </si>
  <si>
    <t>Technical/Legal Services - Pipeline</t>
  </si>
  <si>
    <t>Storage Container for Emergency Supplies</t>
  </si>
  <si>
    <t>Assessor's Contracted Services</t>
  </si>
  <si>
    <t>Elections Equipment Fund</t>
  </si>
  <si>
    <t>($299,194 less than taxing capacity)</t>
  </si>
  <si>
    <t>Roof Replacement Acct (Art. 14)</t>
  </si>
  <si>
    <t>Vehicle Replacement Account  (Art. 15)</t>
  </si>
  <si>
    <t>Pratt Memorial Capital Project (Art. 16)</t>
  </si>
  <si>
    <t xml:space="preserve">Post-Employment Benefits Liability Trust Fund (Art. 24) </t>
  </si>
  <si>
    <t>250th Anniversary Celebration Fund (Art. 18)</t>
  </si>
  <si>
    <t>Highway Dump/Sander Body (Art. 25)</t>
  </si>
  <si>
    <t>Technical/Legal Services -Proposed Pipeline (Art.30)</t>
  </si>
  <si>
    <t>Storage Container for Emergency Supplies (Art. 26)</t>
  </si>
  <si>
    <t>Elections Equipment Fund (Art. 27)</t>
  </si>
  <si>
    <t>Assessor's Contracted Services (Art.28)</t>
  </si>
  <si>
    <t xml:space="preserve">Revolving Funds (Art. 23)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</si>
</sst>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&quot;$&quot;#,##0.00"/>
    <numFmt numFmtId="168" formatCode="&quot;$&quot;#,##0.00;[Red]&quot;$&quot;#,##0.00"/>
    <numFmt numFmtId="169" formatCode="&quot;$&quot;#,##0.000;[Red]&quot;$&quot;#,##0.000"/>
    <numFmt numFmtId="170" formatCode="&quot;$&quot;#,##0.0;[Red]&quot;$&quot;#,##0.0"/>
    <numFmt numFmtId="171" formatCode="&quot;$&quot;#,##0;[Red]&quot;$&quot;#,##0"/>
    <numFmt numFmtId="172" formatCode="&quot;$&quot;#,##0.0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3" fontId="5" fillId="0" borderId="0" xfId="17" applyNumberFormat="1" applyFont="1" applyFill="1" applyAlignment="1">
      <alignment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17" applyNumberFormat="1" applyFont="1" applyAlignment="1">
      <alignment/>
    </xf>
    <xf numFmtId="0" fontId="7" fillId="0" borderId="0" xfId="0" applyFont="1" applyAlignment="1">
      <alignment/>
    </xf>
    <xf numFmtId="173" fontId="7" fillId="0" borderId="1" xfId="17" applyNumberFormat="1" applyFont="1" applyBorder="1" applyAlignment="1">
      <alignment horizontal="right"/>
    </xf>
    <xf numFmtId="173" fontId="7" fillId="0" borderId="2" xfId="17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73" fontId="9" fillId="0" borderId="0" xfId="17" applyNumberFormat="1" applyFont="1" applyFill="1" applyAlignment="1">
      <alignment/>
    </xf>
    <xf numFmtId="173" fontId="9" fillId="0" borderId="0" xfId="17" applyNumberFormat="1" applyFont="1" applyAlignment="1">
      <alignment/>
    </xf>
    <xf numFmtId="0" fontId="9" fillId="0" borderId="0" xfId="0" applyFont="1" applyAlignment="1">
      <alignment horizontal="right"/>
    </xf>
    <xf numFmtId="173" fontId="11" fillId="0" borderId="0" xfId="17" applyNumberFormat="1" applyFont="1" applyAlignment="1">
      <alignment/>
    </xf>
    <xf numFmtId="17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9" fillId="0" borderId="0" xfId="17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173" fontId="12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173" fontId="9" fillId="0" borderId="1" xfId="17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73" fontId="5" fillId="0" borderId="0" xfId="17" applyNumberFormat="1" applyFont="1" applyAlignment="1">
      <alignment horizontal="right"/>
    </xf>
    <xf numFmtId="0" fontId="0" fillId="0" borderId="0" xfId="0" applyFont="1" applyAlignment="1">
      <alignment/>
    </xf>
    <xf numFmtId="173" fontId="5" fillId="0" borderId="0" xfId="17" applyNumberFormat="1" applyFont="1" applyFill="1" applyAlignment="1">
      <alignment/>
    </xf>
    <xf numFmtId="173" fontId="11" fillId="0" borderId="0" xfId="17" applyNumberFormat="1" applyFont="1" applyFill="1" applyAlignment="1">
      <alignment/>
    </xf>
    <xf numFmtId="173" fontId="9" fillId="0" borderId="0" xfId="17" applyNumberFormat="1" applyFont="1" applyFill="1" applyBorder="1" applyAlignment="1">
      <alignment/>
    </xf>
    <xf numFmtId="6" fontId="5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173" fontId="8" fillId="0" borderId="0" xfId="17" applyNumberFormat="1" applyFon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3.00390625" style="0" customWidth="1"/>
    <col min="2" max="2" width="15.28125" style="0" customWidth="1"/>
    <col min="3" max="3" width="5.28125" style="0" hidden="1" customWidth="1"/>
    <col min="4" max="4" width="11.28125" style="0" customWidth="1"/>
    <col min="5" max="5" width="17.140625" style="0" customWidth="1"/>
    <col min="6" max="6" width="15.7109375" style="0" customWidth="1"/>
    <col min="7" max="7" width="10.7109375" style="0" customWidth="1"/>
    <col min="8" max="8" width="12.421875" style="0" customWidth="1"/>
  </cols>
  <sheetData>
    <row r="1" spans="1:8" ht="10.5" customHeight="1">
      <c r="A1" s="5" t="s">
        <v>0</v>
      </c>
      <c r="B1" s="6"/>
      <c r="F1" s="19"/>
      <c r="G1" s="20">
        <v>42465</v>
      </c>
      <c r="H1" s="6"/>
    </row>
    <row r="2" spans="1:8" ht="10.5" customHeight="1">
      <c r="A2" s="6" t="s">
        <v>43</v>
      </c>
      <c r="B2" s="7">
        <v>3509889</v>
      </c>
      <c r="C2" s="1"/>
      <c r="D2" s="4" t="s">
        <v>61</v>
      </c>
      <c r="F2" s="6"/>
      <c r="G2" s="6"/>
      <c r="H2" s="6"/>
    </row>
    <row r="3" spans="1:8" ht="12" customHeight="1">
      <c r="A3" s="6" t="s">
        <v>1</v>
      </c>
      <c r="B3" s="7">
        <v>251447</v>
      </c>
      <c r="C3" s="2"/>
      <c r="D3" s="18" t="s">
        <v>37</v>
      </c>
      <c r="F3" s="6"/>
      <c r="G3" s="21" t="s">
        <v>6</v>
      </c>
      <c r="H3" s="22" t="s">
        <v>7</v>
      </c>
    </row>
    <row r="4" spans="1:8" ht="12" customHeight="1">
      <c r="A4" s="6" t="s">
        <v>2</v>
      </c>
      <c r="B4" s="7">
        <v>275000</v>
      </c>
      <c r="C4" s="2"/>
      <c r="D4" s="18" t="s">
        <v>37</v>
      </c>
      <c r="F4" s="6"/>
      <c r="G4" s="23" t="s">
        <v>51</v>
      </c>
      <c r="H4" s="47">
        <v>3624621</v>
      </c>
    </row>
    <row r="5" spans="1:8" ht="12" customHeight="1">
      <c r="A5" s="6" t="s">
        <v>45</v>
      </c>
      <c r="B5" s="7">
        <f>SUM(G21)</f>
        <v>110500</v>
      </c>
      <c r="C5" s="2"/>
      <c r="D5" s="2"/>
      <c r="F5" s="6"/>
      <c r="G5" s="24">
        <v>0.025</v>
      </c>
      <c r="H5" s="47">
        <v>91357</v>
      </c>
    </row>
    <row r="6" spans="1:8" ht="12" customHeight="1">
      <c r="A6" s="6" t="s">
        <v>36</v>
      </c>
      <c r="B6" s="7">
        <f>SUM(H28)</f>
        <v>90000</v>
      </c>
      <c r="F6" s="6"/>
      <c r="G6" s="23" t="s">
        <v>52</v>
      </c>
      <c r="H6" s="47">
        <v>66247</v>
      </c>
    </row>
    <row r="7" spans="1:8" ht="12" customHeight="1">
      <c r="A7" s="6" t="s">
        <v>3</v>
      </c>
      <c r="B7" s="7">
        <v>13000</v>
      </c>
      <c r="C7" s="2"/>
      <c r="F7" s="6"/>
      <c r="G7" s="23" t="s">
        <v>12</v>
      </c>
      <c r="H7" s="48">
        <v>26858</v>
      </c>
    </row>
    <row r="8" spans="1:8" ht="12" customHeight="1">
      <c r="A8" s="6" t="s">
        <v>47</v>
      </c>
      <c r="B8" s="42">
        <v>500</v>
      </c>
      <c r="F8" s="6"/>
      <c r="G8" s="23" t="s">
        <v>51</v>
      </c>
      <c r="H8" s="25">
        <f>SUM(H4:H7)</f>
        <v>3809083</v>
      </c>
    </row>
    <row r="9" spans="1:8" ht="12" customHeight="1">
      <c r="A9" s="8" t="s">
        <v>4</v>
      </c>
      <c r="B9" s="43">
        <f>SUM(B2:B8)</f>
        <v>4250336</v>
      </c>
      <c r="F9" s="6"/>
      <c r="G9" s="6"/>
      <c r="H9" s="14"/>
    </row>
    <row r="10" spans="1:5" ht="12" customHeight="1">
      <c r="A10" s="5" t="s">
        <v>5</v>
      </c>
      <c r="B10" s="7"/>
      <c r="E10" s="33" t="s">
        <v>16</v>
      </c>
    </row>
    <row r="11" spans="1:8" ht="12" customHeight="1">
      <c r="A11" s="6" t="s">
        <v>8</v>
      </c>
      <c r="B11" s="7">
        <v>686690</v>
      </c>
      <c r="F11" s="6"/>
      <c r="G11" s="23" t="s">
        <v>18</v>
      </c>
      <c r="H11" s="49">
        <v>362500</v>
      </c>
    </row>
    <row r="12" spans="1:10" ht="12" customHeight="1">
      <c r="A12" s="6" t="s">
        <v>9</v>
      </c>
      <c r="B12" s="7">
        <v>296653</v>
      </c>
      <c r="F12" s="38" t="s">
        <v>40</v>
      </c>
      <c r="G12" s="49">
        <v>249285</v>
      </c>
      <c r="H12" s="46"/>
      <c r="J12" s="34"/>
    </row>
    <row r="13" spans="1:8" ht="12" customHeight="1">
      <c r="A13" s="6" t="s">
        <v>10</v>
      </c>
      <c r="B13" s="7">
        <v>436860</v>
      </c>
      <c r="F13" s="21" t="s">
        <v>35</v>
      </c>
      <c r="G13" s="13"/>
      <c r="H13" s="46"/>
    </row>
    <row r="14" spans="1:8" ht="12" customHeight="1">
      <c r="A14" s="6" t="s">
        <v>11</v>
      </c>
      <c r="B14" s="7">
        <v>96215</v>
      </c>
      <c r="D14" s="30"/>
      <c r="E14" s="30"/>
      <c r="F14" s="32" t="s">
        <v>44</v>
      </c>
      <c r="G14" s="13">
        <v>35000</v>
      </c>
      <c r="H14" s="46"/>
    </row>
    <row r="15" spans="1:8" ht="12" customHeight="1">
      <c r="A15" s="6" t="s">
        <v>13</v>
      </c>
      <c r="B15" s="7">
        <v>23884</v>
      </c>
      <c r="D15" s="30"/>
      <c r="E15" s="30" t="s">
        <v>55</v>
      </c>
      <c r="F15" s="32"/>
      <c r="G15" s="14">
        <v>6000</v>
      </c>
      <c r="H15" s="46"/>
    </row>
    <row r="16" spans="1:8" ht="12" customHeight="1">
      <c r="A16" s="6" t="s">
        <v>14</v>
      </c>
      <c r="B16" s="7">
        <v>188097</v>
      </c>
      <c r="D16" s="30"/>
      <c r="E16" s="30" t="s">
        <v>56</v>
      </c>
      <c r="F16" s="30"/>
      <c r="G16" s="50">
        <v>42000</v>
      </c>
      <c r="H16" s="46"/>
    </row>
    <row r="17" spans="1:8" ht="12" customHeight="1">
      <c r="A17" s="9" t="s">
        <v>15</v>
      </c>
      <c r="B17" s="7"/>
      <c r="D17" s="30"/>
      <c r="E17" s="41" t="s">
        <v>57</v>
      </c>
      <c r="F17" s="41"/>
      <c r="G17" s="42">
        <v>15000</v>
      </c>
      <c r="H17" s="46"/>
    </row>
    <row r="18" spans="1:11" ht="12" customHeight="1">
      <c r="A18" s="6" t="s">
        <v>17</v>
      </c>
      <c r="B18" s="7">
        <v>2154912</v>
      </c>
      <c r="D18" s="30"/>
      <c r="E18" s="30" t="s">
        <v>58</v>
      </c>
      <c r="G18" s="42">
        <v>500</v>
      </c>
      <c r="H18" s="46"/>
      <c r="J18" s="6"/>
      <c r="K18" s="28"/>
    </row>
    <row r="19" spans="1:11" ht="12" customHeight="1">
      <c r="A19" s="6" t="s">
        <v>54</v>
      </c>
      <c r="B19" s="7">
        <v>26858</v>
      </c>
      <c r="E19" s="30" t="s">
        <v>60</v>
      </c>
      <c r="G19" s="42">
        <v>2000</v>
      </c>
      <c r="H19" s="46"/>
      <c r="J19" s="6"/>
      <c r="K19" s="26"/>
    </row>
    <row r="20" spans="1:8" ht="12" customHeight="1">
      <c r="A20" s="6" t="s">
        <v>19</v>
      </c>
      <c r="B20" s="7">
        <v>103713</v>
      </c>
      <c r="E20" s="30" t="s">
        <v>59</v>
      </c>
      <c r="G20" s="54">
        <v>10000</v>
      </c>
      <c r="H20" s="46"/>
    </row>
    <row r="21" spans="1:8" ht="12" customHeight="1">
      <c r="A21" s="6" t="s">
        <v>53</v>
      </c>
      <c r="B21" s="44">
        <v>1077</v>
      </c>
      <c r="E21" s="30"/>
      <c r="F21" s="32" t="s">
        <v>46</v>
      </c>
      <c r="G21" s="51">
        <f>SUM(G14:G20)</f>
        <v>110500</v>
      </c>
      <c r="H21" s="46"/>
    </row>
    <row r="22" spans="1:8" ht="12" customHeight="1">
      <c r="A22" s="10" t="s">
        <v>20</v>
      </c>
      <c r="B22" s="7"/>
      <c r="E22" s="30"/>
      <c r="F22" s="32" t="s">
        <v>42</v>
      </c>
      <c r="G22" s="46"/>
      <c r="H22" s="52">
        <f>+G12-G21</f>
        <v>138785</v>
      </c>
    </row>
    <row r="23" spans="1:8" ht="12" customHeight="1">
      <c r="A23" s="6" t="s">
        <v>21</v>
      </c>
      <c r="B23" s="7">
        <v>9877</v>
      </c>
      <c r="E23" s="30"/>
      <c r="F23" s="23"/>
      <c r="G23" s="13"/>
      <c r="H23" s="36">
        <f>SUM(H11+H22)</f>
        <v>501285</v>
      </c>
    </row>
    <row r="24" spans="1:8" ht="12.75">
      <c r="A24" s="6" t="s">
        <v>22</v>
      </c>
      <c r="B24" s="11"/>
      <c r="F24" s="21" t="s">
        <v>38</v>
      </c>
      <c r="G24" s="46"/>
      <c r="H24" s="46"/>
    </row>
    <row r="25" spans="1:10" ht="12" customHeight="1">
      <c r="A25" s="12" t="s">
        <v>24</v>
      </c>
      <c r="B25" s="7">
        <v>25000</v>
      </c>
      <c r="E25" s="30"/>
      <c r="F25" s="32" t="s">
        <v>23</v>
      </c>
      <c r="G25" s="14">
        <v>5000</v>
      </c>
      <c r="H25" s="46"/>
      <c r="J25" s="37"/>
    </row>
    <row r="26" spans="1:8" ht="12" customHeight="1">
      <c r="A26" s="9" t="s">
        <v>38</v>
      </c>
      <c r="B26" s="13"/>
      <c r="E26" s="30"/>
      <c r="F26" s="32" t="s">
        <v>34</v>
      </c>
      <c r="G26" s="14">
        <v>35000</v>
      </c>
      <c r="H26" s="46"/>
    </row>
    <row r="27" spans="1:8" ht="12" customHeight="1">
      <c r="A27" s="6" t="s">
        <v>62</v>
      </c>
      <c r="B27" s="45">
        <v>5000</v>
      </c>
      <c r="D27" s="3"/>
      <c r="E27" s="30"/>
      <c r="F27" s="32" t="s">
        <v>33</v>
      </c>
      <c r="G27" s="14">
        <v>50000</v>
      </c>
      <c r="H27" s="46"/>
    </row>
    <row r="28" spans="1:8" ht="12" customHeight="1">
      <c r="A28" s="6" t="s">
        <v>63</v>
      </c>
      <c r="B28" s="14">
        <v>35000</v>
      </c>
      <c r="F28" s="32"/>
      <c r="G28" s="42"/>
      <c r="H28" s="28">
        <f>SUM(G25:G27)</f>
        <v>90000</v>
      </c>
    </row>
    <row r="29" spans="1:10" ht="12" customHeight="1">
      <c r="A29" s="6" t="s">
        <v>64</v>
      </c>
      <c r="B29" s="13">
        <v>50000</v>
      </c>
      <c r="F29" s="30"/>
      <c r="G29" s="27" t="s">
        <v>48</v>
      </c>
      <c r="H29" s="36">
        <f>+H23-H28</f>
        <v>411285</v>
      </c>
      <c r="J29" s="35"/>
    </row>
    <row r="30" spans="1:2" ht="12" customHeight="1">
      <c r="A30" s="6"/>
      <c r="B30" s="14"/>
    </row>
    <row r="31" spans="1:7" ht="12" customHeight="1">
      <c r="A31" s="9" t="s">
        <v>35</v>
      </c>
      <c r="B31" s="13"/>
      <c r="E31" s="31" t="s">
        <v>41</v>
      </c>
      <c r="G31" s="6"/>
    </row>
    <row r="32" spans="1:6" ht="12" customHeight="1">
      <c r="A32" s="6" t="s">
        <v>65</v>
      </c>
      <c r="B32" s="14">
        <v>35000</v>
      </c>
      <c r="E32" s="39" t="s">
        <v>27</v>
      </c>
      <c r="F32" s="6"/>
    </row>
    <row r="33" spans="1:7" ht="12" customHeight="1">
      <c r="A33" s="6" t="s">
        <v>66</v>
      </c>
      <c r="B33" s="13">
        <v>6000</v>
      </c>
      <c r="E33" s="30" t="s">
        <v>30</v>
      </c>
      <c r="F33" s="26">
        <v>545</v>
      </c>
      <c r="G33" s="46"/>
    </row>
    <row r="34" spans="1:7" ht="12" customHeight="1">
      <c r="A34" s="6" t="s">
        <v>67</v>
      </c>
      <c r="B34" s="42">
        <v>42000</v>
      </c>
      <c r="E34" s="30" t="s">
        <v>28</v>
      </c>
      <c r="F34" s="14">
        <v>5000</v>
      </c>
      <c r="G34" s="46"/>
    </row>
    <row r="35" spans="1:7" ht="12" customHeight="1">
      <c r="A35" s="6" t="s">
        <v>68</v>
      </c>
      <c r="B35" s="42">
        <v>15000</v>
      </c>
      <c r="E35" s="30" t="s">
        <v>29</v>
      </c>
      <c r="F35" s="28">
        <v>0</v>
      </c>
      <c r="G35" s="51">
        <f>+F33+F34-F35</f>
        <v>5545</v>
      </c>
    </row>
    <row r="36" spans="1:7" ht="12" customHeight="1">
      <c r="A36" s="6" t="s">
        <v>69</v>
      </c>
      <c r="B36" s="42">
        <v>500</v>
      </c>
      <c r="E36" s="31" t="s">
        <v>31</v>
      </c>
      <c r="F36" s="14"/>
      <c r="G36" s="46"/>
    </row>
    <row r="37" spans="1:7" ht="12" customHeight="1">
      <c r="A37" s="6" t="s">
        <v>70</v>
      </c>
      <c r="B37" s="42">
        <v>2000</v>
      </c>
      <c r="E37" s="30" t="s">
        <v>30</v>
      </c>
      <c r="F37" s="26">
        <v>6186</v>
      </c>
      <c r="G37" s="46"/>
    </row>
    <row r="38" spans="1:7" ht="12" customHeight="1">
      <c r="A38" s="6" t="s">
        <v>71</v>
      </c>
      <c r="B38" s="42">
        <v>10000</v>
      </c>
      <c r="E38" s="30" t="s">
        <v>28</v>
      </c>
      <c r="F38" s="28">
        <f>+SUM(B28)</f>
        <v>35000</v>
      </c>
      <c r="G38" s="46"/>
    </row>
    <row r="39" spans="2:7" ht="12" customHeight="1">
      <c r="B39" s="46"/>
      <c r="E39" s="30" t="s">
        <v>50</v>
      </c>
      <c r="F39" s="14">
        <v>10000</v>
      </c>
      <c r="G39" s="51">
        <f>+F37+F38-F39</f>
        <v>31186</v>
      </c>
    </row>
    <row r="40" spans="1:7" ht="12" customHeight="1">
      <c r="A40" s="12" t="s">
        <v>39</v>
      </c>
      <c r="B40" s="6"/>
      <c r="E40" s="39" t="s">
        <v>32</v>
      </c>
      <c r="F40" s="14"/>
      <c r="G40" s="46"/>
    </row>
    <row r="41" spans="1:7" ht="12" customHeight="1">
      <c r="A41" s="6" t="s">
        <v>72</v>
      </c>
      <c r="B41" s="7">
        <v>13000</v>
      </c>
      <c r="E41" s="30" t="s">
        <v>30</v>
      </c>
      <c r="F41" s="53">
        <v>4175</v>
      </c>
      <c r="G41" s="13"/>
    </row>
    <row r="42" spans="2:7" ht="12" customHeight="1">
      <c r="B42" s="46"/>
      <c r="E42" s="30" t="s">
        <v>28</v>
      </c>
      <c r="F42" s="14">
        <v>0</v>
      </c>
      <c r="G42" s="13"/>
    </row>
    <row r="43" spans="1:8" ht="12" customHeight="1">
      <c r="A43" s="15" t="s">
        <v>25</v>
      </c>
      <c r="B43" s="16">
        <f>SUM(B11:B39)</f>
        <v>4250336</v>
      </c>
      <c r="E43" s="30" t="s">
        <v>29</v>
      </c>
      <c r="F43" s="14">
        <v>0</v>
      </c>
      <c r="G43" s="40">
        <f>+F41+F42-F43</f>
        <v>4175</v>
      </c>
      <c r="H43" s="35">
        <f>SUM(G35:G43)</f>
        <v>40906</v>
      </c>
    </row>
    <row r="44" spans="1:8" ht="12" customHeight="1" thickBot="1">
      <c r="A44" s="15" t="s">
        <v>26</v>
      </c>
      <c r="B44" s="17">
        <f>SUM(B9-B43)</f>
        <v>0</v>
      </c>
      <c r="F44" s="12" t="s">
        <v>49</v>
      </c>
      <c r="H44" s="29">
        <f>SUM(H29+H43)</f>
        <v>452191</v>
      </c>
    </row>
    <row r="45" ht="13.5" thickTop="1"/>
  </sheetData>
  <printOptions/>
  <pageMargins left="0.51" right="0.31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Mosher</dc:creator>
  <cp:keywords/>
  <dc:description/>
  <cp:lastModifiedBy>Microsoft</cp:lastModifiedBy>
  <cp:lastPrinted>2016-04-05T12:00:56Z</cp:lastPrinted>
  <dcterms:created xsi:type="dcterms:W3CDTF">2014-02-11T15:08:39Z</dcterms:created>
  <dcterms:modified xsi:type="dcterms:W3CDTF">2016-04-05T12:01:13Z</dcterms:modified>
  <cp:category/>
  <cp:version/>
  <cp:contentType/>
  <cp:contentStatus/>
</cp:coreProperties>
</file>